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ttensteiner.CPIMMO\Desktop\"/>
    </mc:Choice>
  </mc:AlternateContent>
  <xr:revisionPtr revIDLastSave="0" documentId="13_ncr:1_{F3B8A729-E333-47FD-8AAB-D9334DF8D624}" xr6:coauthVersionLast="46" xr6:coauthVersionMax="46" xr10:uidLastSave="{00000000-0000-0000-0000-000000000000}"/>
  <bookViews>
    <workbookView xWindow="1980" yWindow="945" windowWidth="23640" windowHeight="14130" xr2:uid="{21630D60-73AD-45F0-A4B7-2D7DE26C101C}"/>
  </bookViews>
  <sheets>
    <sheet name="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0" i="1"/>
  <c r="D11" i="1"/>
  <c r="D12" i="1"/>
  <c r="D13" i="1"/>
  <c r="D14" i="1"/>
  <c r="D15" i="1"/>
  <c r="D16" i="1"/>
  <c r="D9" i="1"/>
  <c r="E9" i="1"/>
  <c r="E10" i="1" s="1"/>
  <c r="E11" i="1" s="1"/>
  <c r="E12" i="1" s="1"/>
  <c r="E13" i="1" s="1"/>
  <c r="E14" i="1" s="1"/>
  <c r="E15" i="1" s="1"/>
  <c r="E16" i="1" s="1"/>
  <c r="E17" i="1" s="1"/>
  <c r="F9" i="1"/>
  <c r="G9" i="1" s="1"/>
  <c r="H10" i="1" l="1"/>
  <c r="I10" i="1" s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I9" i="1"/>
  <c r="K9" i="1" s="1"/>
  <c r="H11" i="1" l="1"/>
  <c r="H12" i="1" s="1"/>
  <c r="H13" i="1" s="1"/>
  <c r="I13" i="1" s="1"/>
  <c r="I11" i="1"/>
  <c r="I12" i="1"/>
  <c r="H14" i="1"/>
  <c r="I14" i="1" s="1"/>
  <c r="F10" i="1"/>
  <c r="G10" i="1" s="1"/>
  <c r="H15" i="1" l="1"/>
  <c r="H16" i="1" s="1"/>
  <c r="K10" i="1"/>
  <c r="F11" i="1" s="1"/>
  <c r="G11" i="1" s="1"/>
  <c r="I16" i="1" l="1"/>
  <c r="J16" i="1" s="1"/>
  <c r="H17" i="1"/>
  <c r="I15" i="1"/>
  <c r="K11" i="1"/>
  <c r="F12" i="1" s="1"/>
  <c r="G12" i="1" s="1"/>
  <c r="K12" i="1" s="1"/>
  <c r="F13" i="1" s="1"/>
  <c r="G13" i="1" s="1"/>
  <c r="I17" i="1" l="1"/>
  <c r="J17" i="1" s="1"/>
  <c r="H18" i="1"/>
  <c r="K13" i="1"/>
  <c r="F14" i="1" s="1"/>
  <c r="G14" i="1" s="1"/>
  <c r="K14" i="1" s="1"/>
  <c r="F15" i="1" s="1"/>
  <c r="I18" i="1" l="1"/>
  <c r="J18" i="1" s="1"/>
  <c r="H19" i="1"/>
  <c r="G15" i="1"/>
  <c r="K15" i="1" s="1"/>
  <c r="F16" i="1" s="1"/>
  <c r="H20" i="1" l="1"/>
  <c r="I19" i="1"/>
  <c r="J19" i="1" s="1"/>
  <c r="G16" i="1"/>
  <c r="K16" i="1" s="1"/>
  <c r="F17" i="1" s="1"/>
  <c r="G17" i="1" s="1"/>
  <c r="K17" i="1" s="1"/>
  <c r="F18" i="1" s="1"/>
  <c r="G18" i="1" s="1"/>
  <c r="K18" i="1" s="1"/>
  <c r="F19" i="1" s="1"/>
  <c r="G19" i="1" s="1"/>
  <c r="K19" i="1" l="1"/>
  <c r="F20" i="1" s="1"/>
  <c r="G20" i="1" s="1"/>
  <c r="H21" i="1"/>
  <c r="I20" i="1"/>
  <c r="J20" i="1" s="1"/>
  <c r="K20" i="1" l="1"/>
  <c r="F21" i="1" s="1"/>
  <c r="G21" i="1" s="1"/>
  <c r="I21" i="1"/>
  <c r="J21" i="1" s="1"/>
  <c r="H22" i="1"/>
  <c r="K21" i="1" l="1"/>
  <c r="F22" i="1" s="1"/>
  <c r="G22" i="1" s="1"/>
  <c r="H23" i="1"/>
  <c r="I22" i="1"/>
  <c r="J22" i="1" s="1"/>
  <c r="K22" i="1" l="1"/>
  <c r="F23" i="1" s="1"/>
  <c r="G23" i="1" s="1"/>
  <c r="H24" i="1"/>
  <c r="I23" i="1"/>
  <c r="J23" i="1" s="1"/>
  <c r="K23" i="1" l="1"/>
  <c r="F24" i="1" s="1"/>
  <c r="G24" i="1" s="1"/>
  <c r="H25" i="1"/>
  <c r="I24" i="1"/>
  <c r="J24" i="1" s="1"/>
  <c r="K24" i="1" l="1"/>
  <c r="F25" i="1" s="1"/>
  <c r="G25" i="1" s="1"/>
  <c r="I25" i="1"/>
  <c r="J25" i="1" s="1"/>
  <c r="H26" i="1"/>
  <c r="K25" i="1" l="1"/>
  <c r="F26" i="1" s="1"/>
  <c r="G26" i="1" s="1"/>
  <c r="H27" i="1"/>
  <c r="I26" i="1"/>
  <c r="J26" i="1" s="1"/>
  <c r="K26" i="1" l="1"/>
  <c r="F27" i="1" s="1"/>
  <c r="G27" i="1" s="1"/>
  <c r="H28" i="1"/>
  <c r="I27" i="1"/>
  <c r="J27" i="1" s="1"/>
  <c r="K27" i="1" l="1"/>
  <c r="F28" i="1" s="1"/>
  <c r="G28" i="1" s="1"/>
  <c r="I28" i="1"/>
  <c r="J28" i="1" s="1"/>
  <c r="H29" i="1"/>
  <c r="K28" i="1" l="1"/>
  <c r="F29" i="1" s="1"/>
  <c r="G29" i="1" s="1"/>
  <c r="H30" i="1"/>
  <c r="I29" i="1"/>
  <c r="J29" i="1" s="1"/>
  <c r="K29" i="1" l="1"/>
  <c r="F30" i="1" s="1"/>
  <c r="G30" i="1" s="1"/>
  <c r="H31" i="1"/>
  <c r="I30" i="1"/>
  <c r="J30" i="1" s="1"/>
  <c r="K30" i="1" l="1"/>
  <c r="F31" i="1" s="1"/>
  <c r="G31" i="1" s="1"/>
  <c r="I31" i="1"/>
  <c r="J31" i="1" s="1"/>
  <c r="H32" i="1"/>
  <c r="K31" i="1" l="1"/>
  <c r="F32" i="1" s="1"/>
  <c r="G32" i="1" s="1"/>
  <c r="H33" i="1"/>
  <c r="I32" i="1"/>
  <c r="J32" i="1" s="1"/>
  <c r="K32" i="1" l="1"/>
  <c r="F33" i="1" s="1"/>
  <c r="G33" i="1" s="1"/>
  <c r="I33" i="1"/>
  <c r="J33" i="1" s="1"/>
  <c r="H34" i="1"/>
  <c r="K33" i="1" l="1"/>
  <c r="F34" i="1" s="1"/>
  <c r="G34" i="1" s="1"/>
  <c r="H35" i="1"/>
  <c r="I34" i="1"/>
  <c r="J34" i="1" s="1"/>
  <c r="K34" i="1" l="1"/>
  <c r="F35" i="1" s="1"/>
  <c r="G35" i="1" s="1"/>
  <c r="I35" i="1"/>
  <c r="J35" i="1" s="1"/>
  <c r="H36" i="1"/>
  <c r="K35" i="1" l="1"/>
  <c r="F36" i="1" s="1"/>
  <c r="G36" i="1" s="1"/>
  <c r="H37" i="1"/>
  <c r="I36" i="1"/>
  <c r="J36" i="1" s="1"/>
  <c r="K36" i="1" l="1"/>
  <c r="F37" i="1" s="1"/>
  <c r="G37" i="1" s="1"/>
  <c r="H38" i="1"/>
  <c r="I37" i="1"/>
  <c r="J37" i="1" s="1"/>
  <c r="K37" i="1" l="1"/>
  <c r="F38" i="1" s="1"/>
  <c r="G38" i="1" s="1"/>
  <c r="H39" i="1"/>
  <c r="I38" i="1"/>
  <c r="J38" i="1" s="1"/>
  <c r="K38" i="1" l="1"/>
  <c r="F39" i="1" s="1"/>
  <c r="G39" i="1" s="1"/>
  <c r="H40" i="1"/>
  <c r="I39" i="1"/>
  <c r="J39" i="1" s="1"/>
  <c r="H41" i="1" l="1"/>
  <c r="I40" i="1"/>
  <c r="J40" i="1" s="1"/>
  <c r="K39" i="1"/>
  <c r="F40" i="1" l="1"/>
  <c r="G40" i="1" s="1"/>
  <c r="K40" i="1" s="1"/>
  <c r="F41" i="1" s="1"/>
  <c r="G41" i="1" s="1"/>
  <c r="H42" i="1"/>
  <c r="I41" i="1"/>
  <c r="J41" i="1" s="1"/>
  <c r="H43" i="1" l="1"/>
  <c r="I42" i="1"/>
  <c r="J42" i="1" s="1"/>
  <c r="K41" i="1"/>
  <c r="F42" i="1" s="1"/>
  <c r="G42" i="1" s="1"/>
  <c r="K42" i="1" l="1"/>
  <c r="F43" i="1" s="1"/>
  <c r="G43" i="1" s="1"/>
  <c r="H44" i="1"/>
  <c r="I43" i="1"/>
  <c r="J43" i="1" s="1"/>
  <c r="K43" i="1" l="1"/>
  <c r="F44" i="1" s="1"/>
  <c r="G44" i="1" s="1"/>
  <c r="H45" i="1"/>
  <c r="I44" i="1"/>
  <c r="J44" i="1" s="1"/>
  <c r="K44" i="1" l="1"/>
  <c r="H46" i="1"/>
  <c r="I45" i="1"/>
  <c r="J45" i="1" s="1"/>
  <c r="H47" i="1" l="1"/>
  <c r="I46" i="1"/>
  <c r="J46" i="1" s="1"/>
  <c r="F45" i="1"/>
  <c r="G45" i="1" s="1"/>
  <c r="K45" i="1" s="1"/>
  <c r="F46" i="1" s="1"/>
  <c r="G46" i="1" s="1"/>
  <c r="K46" i="1" s="1"/>
  <c r="F47" i="1" s="1"/>
  <c r="G47" i="1" s="1"/>
  <c r="H48" i="1" l="1"/>
  <c r="I48" i="1" s="1"/>
  <c r="J48" i="1" s="1"/>
  <c r="I47" i="1"/>
  <c r="K47" i="1" l="1"/>
  <c r="F48" i="1" s="1"/>
  <c r="G48" i="1" s="1"/>
  <c r="J47" i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Rottensteiner Ernst</author>
  </authors>
  <commentList>
    <comment ref="A2" authorId="0" shapeId="0" xr:uid="{4D44E224-AE24-4A00-838F-525B9989D802}">
      <text>
        <r>
          <rPr>
            <sz val="9"/>
            <color indexed="81"/>
            <rFont val="Segoe UI"/>
            <family val="2"/>
          </rPr>
          <t>Annahme Verzinsung eingesetztes Kapital p.a.</t>
        </r>
      </text>
    </comment>
    <comment ref="A3" authorId="0" shapeId="0" xr:uid="{9D6A184C-7B97-43D1-B038-04953C7BBC82}">
      <text>
        <r>
          <rPr>
            <b/>
            <sz val="9"/>
            <color indexed="81"/>
            <rFont val="Segoe UI"/>
            <family val="2"/>
          </rPr>
          <t>Annahme jährliche Pensionserhöhung (wird dzt. jährlich inflationsangepasst)</t>
        </r>
      </text>
    </comment>
    <comment ref="A4" authorId="0" shapeId="0" xr:uid="{35789966-DA4F-4388-BA5A-46E9D8059CCC}">
      <text>
        <r>
          <rPr>
            <sz val="9"/>
            <color indexed="81"/>
            <rFont val="Segoe UI"/>
            <family val="2"/>
          </rPr>
          <t>Angenommener Steuersatz für Versteuerung des jährlich ausgezahlten Steigerungsbetrages: 75% steuerfrei, 25% versteuert</t>
        </r>
      </text>
    </comment>
    <comment ref="A5" authorId="0" shapeId="0" xr:uid="{C0E6DF50-D7BC-41E0-A9E1-9DF18FBE07CD}">
      <text>
        <r>
          <rPr>
            <sz val="9"/>
            <color indexed="81"/>
            <rFont val="Segoe UI"/>
            <family val="2"/>
          </rPr>
          <t>Berechnungsfaktor aus Berechnungstabelle Höherversicherung der PV:
Zeile "Alter der vers. Person" mit Spalte "=Pensions-Alter"</t>
        </r>
      </text>
    </comment>
    <comment ref="C7" authorId="0" shapeId="0" xr:uid="{B1E9389F-C0F0-4CA6-8CC6-AD07DEAD5AD6}">
      <text>
        <r>
          <rPr>
            <sz val="9"/>
            <color indexed="81"/>
            <rFont val="Segoe UI"/>
            <family val="2"/>
          </rPr>
          <t>In der Zeile des Pensionsbeginns ein kleines x eintragen!</t>
        </r>
      </text>
    </comment>
    <comment ref="K7" authorId="0" shapeId="0" xr:uid="{5C76B8B8-C98F-4F97-AC8D-06E231D1158F}">
      <text>
        <r>
          <rPr>
            <sz val="9"/>
            <color indexed="81"/>
            <rFont val="Segoe UI"/>
            <family val="2"/>
          </rPr>
          <t>Sobald das "theoretische Kapital" aufgebraucht ist und auf einen negativen Wert umschlägt ist der Break-Even erreicht und die Höherversicherung lukrativer als ein angespartes Kapital!
(Höherversicherung fließt weiter während theoretisches Kapital nun aufgebraucht wäre...)</t>
        </r>
      </text>
    </comment>
  </commentList>
</comments>
</file>

<file path=xl/sharedStrings.xml><?xml version="1.0" encoding="utf-8"?>
<sst xmlns="http://schemas.openxmlformats.org/spreadsheetml/2006/main" count="21" uniqueCount="20">
  <si>
    <t>Kapital</t>
  </si>
  <si>
    <t>Auszahlung</t>
  </si>
  <si>
    <t>Zinsen</t>
  </si>
  <si>
    <t>brutto</t>
  </si>
  <si>
    <t>angen. Steuersatz Versteuerung Erh.betrag in %</t>
  </si>
  <si>
    <t>netto</t>
  </si>
  <si>
    <t>theoretisches</t>
  </si>
  <si>
    <t>Pensions-</t>
  </si>
  <si>
    <t>beginn</t>
  </si>
  <si>
    <t>Anzahl</t>
  </si>
  <si>
    <t>Auszhlg.jahre</t>
  </si>
  <si>
    <t>Hinweis: alle gelben Zellen ggfs. anpassen...</t>
  </si>
  <si>
    <t>x</t>
  </si>
  <si>
    <t>Annahme Verzinsung in % p.a.:</t>
  </si>
  <si>
    <t>VPI in % p.a. (angen. zw. 1,5 u. 2)</t>
  </si>
  <si>
    <t>Berechnungsfaktor lt. Tabelle der PV</t>
  </si>
  <si>
    <t>Jahrgang</t>
  </si>
  <si>
    <t>Alter</t>
  </si>
  <si>
    <t>Kapital (=Einzahlung 2021, aktuell max. 11.100,00)</t>
  </si>
  <si>
    <t>netto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</si>
</sst>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center"/>
    </xf>
    <xf numFmtId="0" fontId="2" fillId="2" borderId="0" xfId="0" applyFont="1" applyFill="1" applyAlignment="1">
      <alignment horizontal="center"/>
    </xf>
    <xf numFmtId="43" fontId="2" fillId="2" borderId="0" xfId="1" applyFont="1" applyFill="1"/>
    <xf numFmtId="165" fontId="2" fillId="2" borderId="0" xfId="1" applyNumberFormat="1" applyFont="1" applyFill="1"/>
    <xf numFmtId="0" fontId="2" fillId="0" borderId="0" xfId="0" applyFont="1" applyAlignment="1">
      <alignment horizontal="center"/>
    </xf>
    <xf numFmtId="1" fontId="2" fillId="2" borderId="0" xfId="1" applyNumberFormat="1" applyFont="1" applyFill="1"/>
    <xf numFmtId="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7</xdr:row>
      <xdr:rowOff>9524</xdr:rowOff>
    </xdr:from>
    <xdr:to>
      <xdr:col>0</xdr:col>
      <xdr:colOff>2686050</xdr:colOff>
      <xdr:row>35</xdr:row>
      <xdr:rowOff>152399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7F6AF51-9C63-4A17-A60F-D63A9E8C6ADF}"/>
            </a:ext>
          </a:extLst>
        </xdr:cNvPr>
        <xdr:cNvSpPr txBox="1"/>
      </xdr:nvSpPr>
      <xdr:spPr>
        <a:xfrm>
          <a:off x="133349" y="1142999"/>
          <a:ext cx="2552701" cy="467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Rentabilitätsrechnung Höherversicherung PVA</a:t>
          </a:r>
        </a:p>
        <a:p>
          <a:endParaRPr lang="de-AT" sz="1100"/>
        </a:p>
        <a:p>
          <a:r>
            <a:rPr lang="de-AT" sz="1100"/>
            <a:t>Vergleich der Einzahlung einer einmaligen Höherversicherungssumme mit der Anlage des gleichen Betrages und Verzehr ab Pensionsbeginn.</a:t>
          </a:r>
        </a:p>
        <a:p>
          <a:endParaRPr lang="de-AT" sz="1100"/>
        </a:p>
        <a:p>
          <a:r>
            <a:rPr lang="de-AT" sz="1100"/>
            <a:t>Die für die Anlage des Kapitals angenommene</a:t>
          </a:r>
          <a:r>
            <a:rPr lang="de-AT" sz="1100" baseline="0"/>
            <a:t> Verzinsung kann definiert werden.</a:t>
          </a:r>
        </a:p>
        <a:p>
          <a:endParaRPr lang="de-AT" sz="1100" baseline="0"/>
        </a:p>
        <a:p>
          <a:r>
            <a:rPr lang="de-AT" sz="1100" baseline="0"/>
            <a:t>Die für die Auszahlung der Höherversicherung ab Pensionsbeginn relevante Steuerlast kann ebenso definiert werden, ebenfalls der jährliche angenommene VPI, da die Zusatzpension jährlich inflationsangepasst wird.</a:t>
          </a:r>
        </a:p>
        <a:p>
          <a:endParaRPr lang="de-AT" sz="1100" baseline="0"/>
        </a:p>
        <a:p>
          <a:r>
            <a:rPr lang="de-AT" sz="1100"/>
            <a:t>Die</a:t>
          </a:r>
          <a:r>
            <a:rPr lang="de-AT" sz="1100" baseline="0"/>
            <a:t> mögliche Einzahlungshöhe bzw. der Berechnungsfaktor ist der Tabelle der Pensionsversicherung zu entnehmen (</a:t>
          </a: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https://ogy.de/o3ho</a:t>
          </a: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Hinweis: gelbe Zellen anpassen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siehe Erläuterungen!</a:t>
          </a:r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CD2-738D-42D9-9C84-63FDE286C0AF}">
  <dimension ref="A1:K48"/>
  <sheetViews>
    <sheetView tabSelected="1" workbookViewId="0">
      <selection activeCell="C23" sqref="C23"/>
    </sheetView>
  </sheetViews>
  <sheetFormatPr baseColWidth="10" defaultRowHeight="12.75" x14ac:dyDescent="0.2"/>
  <cols>
    <col min="1" max="1" width="41.5703125" style="1" bestFit="1" customWidth="1"/>
    <col min="2" max="2" width="13" style="1" bestFit="1" customWidth="1"/>
    <col min="3" max="3" width="8.140625" style="3" customWidth="1"/>
    <col min="4" max="4" width="8.140625" style="10" customWidth="1"/>
    <col min="5" max="6" width="11.42578125" style="1"/>
    <col min="7" max="7" width="12" style="1" bestFit="1" customWidth="1"/>
    <col min="8" max="9" width="9" style="1" bestFit="1" customWidth="1"/>
    <col min="10" max="10" width="9" style="1" customWidth="1"/>
    <col min="11" max="11" width="12" style="1" bestFit="1" customWidth="1"/>
    <col min="12" max="16384" width="11.42578125" style="1"/>
  </cols>
  <sheetData>
    <row r="1" spans="1:11" x14ac:dyDescent="0.2">
      <c r="A1" s="1" t="s">
        <v>18</v>
      </c>
      <c r="B1" s="8">
        <v>11100</v>
      </c>
      <c r="C1" s="6"/>
      <c r="D1" s="1" t="s">
        <v>11</v>
      </c>
    </row>
    <row r="2" spans="1:11" x14ac:dyDescent="0.2">
      <c r="A2" s="1" t="s">
        <v>13</v>
      </c>
      <c r="B2" s="8">
        <v>1</v>
      </c>
      <c r="C2" s="6"/>
      <c r="D2" s="6"/>
    </row>
    <row r="3" spans="1:11" x14ac:dyDescent="0.2">
      <c r="A3" s="1" t="s">
        <v>14</v>
      </c>
      <c r="B3" s="8">
        <v>3</v>
      </c>
      <c r="C3" s="6"/>
      <c r="D3" s="6"/>
    </row>
    <row r="4" spans="1:11" x14ac:dyDescent="0.2">
      <c r="A4" s="1" t="s">
        <v>4</v>
      </c>
      <c r="B4" s="8">
        <v>30</v>
      </c>
      <c r="C4" s="6"/>
      <c r="D4" s="6"/>
    </row>
    <row r="5" spans="1:11" x14ac:dyDescent="0.2">
      <c r="A5" s="1" t="s">
        <v>15</v>
      </c>
      <c r="B5" s="9">
        <v>5.6299999999999996E-3</v>
      </c>
      <c r="C5" s="6"/>
      <c r="D5" s="6"/>
    </row>
    <row r="6" spans="1:11" x14ac:dyDescent="0.2">
      <c r="A6" s="1" t="s">
        <v>16</v>
      </c>
      <c r="B6" s="11">
        <v>1972</v>
      </c>
      <c r="C6" s="6"/>
      <c r="D6" s="6"/>
    </row>
    <row r="7" spans="1:11" ht="12.75" customHeight="1" x14ac:dyDescent="0.2">
      <c r="C7" s="3" t="s">
        <v>7</v>
      </c>
      <c r="D7" s="10" t="s">
        <v>17</v>
      </c>
      <c r="E7" s="3" t="s">
        <v>9</v>
      </c>
      <c r="F7" s="3" t="s">
        <v>2</v>
      </c>
      <c r="G7" s="3" t="s">
        <v>0</v>
      </c>
      <c r="H7" s="13" t="s">
        <v>1</v>
      </c>
      <c r="I7" s="13"/>
      <c r="J7" s="13"/>
      <c r="K7" s="3" t="s">
        <v>6</v>
      </c>
    </row>
    <row r="8" spans="1:11" x14ac:dyDescent="0.2">
      <c r="C8" s="3" t="s">
        <v>8</v>
      </c>
      <c r="E8" s="3" t="s">
        <v>10</v>
      </c>
      <c r="H8" s="3" t="s">
        <v>3</v>
      </c>
      <c r="I8" s="3" t="s">
        <v>5</v>
      </c>
      <c r="J8" s="10" t="s">
        <v>19</v>
      </c>
      <c r="K8" s="3" t="s">
        <v>0</v>
      </c>
    </row>
    <row r="9" spans="1:11" x14ac:dyDescent="0.2">
      <c r="B9" s="1">
        <v>2022</v>
      </c>
      <c r="C9" s="7"/>
      <c r="D9" s="12">
        <f>B9-$B$6</f>
        <v>50</v>
      </c>
      <c r="E9" s="1">
        <f>IF(C9="x",1,0)</f>
        <v>0</v>
      </c>
      <c r="F9" s="4">
        <f>$B$1/100*$B$2</f>
        <v>111</v>
      </c>
      <c r="G9" s="2">
        <f>B1+F9</f>
        <v>11211</v>
      </c>
      <c r="H9" s="2">
        <v>0</v>
      </c>
      <c r="I9" s="2">
        <f t="shared" ref="I9:I35" si="0">H9-(H9/100*25/100*$B$4)</f>
        <v>0</v>
      </c>
      <c r="J9" s="2">
        <f>I9/14</f>
        <v>0</v>
      </c>
      <c r="K9" s="2">
        <f t="shared" ref="K9:K17" si="1">G9-I9</f>
        <v>11211</v>
      </c>
    </row>
    <row r="10" spans="1:11" x14ac:dyDescent="0.2">
      <c r="B10" s="1">
        <v>2023</v>
      </c>
      <c r="C10" s="7"/>
      <c r="D10" s="12">
        <f t="shared" ref="D10:D48" si="2">B10-$B$6</f>
        <v>51</v>
      </c>
      <c r="E10" s="1">
        <f t="shared" ref="E10:E26" si="3">IF(C10="x",1,IF(E9&gt;0,E9+1,0))</f>
        <v>0</v>
      </c>
      <c r="F10" s="4">
        <f t="shared" ref="F10:F17" si="4">K9/100*$B$2</f>
        <v>112.11</v>
      </c>
      <c r="G10" s="2">
        <f>K9+F10</f>
        <v>11323.11</v>
      </c>
      <c r="H10" s="2">
        <f t="shared" ref="H10:H35" si="5">IF(E10=1,$B$1*$B$5*14,H9/100*(100+$B$3))</f>
        <v>0</v>
      </c>
      <c r="I10" s="2">
        <f t="shared" si="0"/>
        <v>0</v>
      </c>
      <c r="J10" s="2">
        <f t="shared" ref="J10:J48" si="6">I10/14</f>
        <v>0</v>
      </c>
      <c r="K10" s="2">
        <f t="shared" si="1"/>
        <v>11323.11</v>
      </c>
    </row>
    <row r="11" spans="1:11" x14ac:dyDescent="0.2">
      <c r="B11" s="1">
        <v>2024</v>
      </c>
      <c r="C11" s="7"/>
      <c r="D11" s="12">
        <f t="shared" si="2"/>
        <v>52</v>
      </c>
      <c r="E11" s="1">
        <f t="shared" si="3"/>
        <v>0</v>
      </c>
      <c r="F11" s="4">
        <f t="shared" si="4"/>
        <v>113.23110000000001</v>
      </c>
      <c r="G11" s="2">
        <f t="shared" ref="G11:G16" si="7">G10+F11</f>
        <v>11436.341100000001</v>
      </c>
      <c r="H11" s="2">
        <f t="shared" si="5"/>
        <v>0</v>
      </c>
      <c r="I11" s="2">
        <f t="shared" si="0"/>
        <v>0</v>
      </c>
      <c r="J11" s="2">
        <f t="shared" si="6"/>
        <v>0</v>
      </c>
      <c r="K11" s="2">
        <f t="shared" si="1"/>
        <v>11436.341100000001</v>
      </c>
    </row>
    <row r="12" spans="1:11" x14ac:dyDescent="0.2">
      <c r="B12" s="1">
        <v>2025</v>
      </c>
      <c r="C12" s="7"/>
      <c r="D12" s="12">
        <f t="shared" si="2"/>
        <v>53</v>
      </c>
      <c r="E12" s="1">
        <f t="shared" si="3"/>
        <v>0</v>
      </c>
      <c r="F12" s="4">
        <f t="shared" si="4"/>
        <v>114.36341100000001</v>
      </c>
      <c r="G12" s="2">
        <f t="shared" si="7"/>
        <v>11550.704511000002</v>
      </c>
      <c r="H12" s="2">
        <f t="shared" si="5"/>
        <v>0</v>
      </c>
      <c r="I12" s="2">
        <f t="shared" si="0"/>
        <v>0</v>
      </c>
      <c r="J12" s="2">
        <f t="shared" si="6"/>
        <v>0</v>
      </c>
      <c r="K12" s="2">
        <f t="shared" si="1"/>
        <v>11550.704511000002</v>
      </c>
    </row>
    <row r="13" spans="1:11" x14ac:dyDescent="0.2">
      <c r="B13" s="1">
        <v>2026</v>
      </c>
      <c r="C13" s="7"/>
      <c r="D13" s="12">
        <f t="shared" si="2"/>
        <v>54</v>
      </c>
      <c r="E13" s="1">
        <f t="shared" si="3"/>
        <v>0</v>
      </c>
      <c r="F13" s="4">
        <f t="shared" si="4"/>
        <v>115.50704511000002</v>
      </c>
      <c r="G13" s="2">
        <f t="shared" si="7"/>
        <v>11666.211556110002</v>
      </c>
      <c r="H13" s="2">
        <f t="shared" si="5"/>
        <v>0</v>
      </c>
      <c r="I13" s="2">
        <f t="shared" si="0"/>
        <v>0</v>
      </c>
      <c r="J13" s="2">
        <f t="shared" si="6"/>
        <v>0</v>
      </c>
      <c r="K13" s="2">
        <f t="shared" si="1"/>
        <v>11666.211556110002</v>
      </c>
    </row>
    <row r="14" spans="1:11" x14ac:dyDescent="0.2">
      <c r="B14" s="1">
        <v>2027</v>
      </c>
      <c r="C14" s="7"/>
      <c r="D14" s="12">
        <f t="shared" si="2"/>
        <v>55</v>
      </c>
      <c r="E14" s="1">
        <f t="shared" si="3"/>
        <v>0</v>
      </c>
      <c r="F14" s="4">
        <f t="shared" si="4"/>
        <v>116.66211556110002</v>
      </c>
      <c r="G14" s="2">
        <f t="shared" si="7"/>
        <v>11782.873671671101</v>
      </c>
      <c r="H14" s="2">
        <f t="shared" si="5"/>
        <v>0</v>
      </c>
      <c r="I14" s="2">
        <f t="shared" si="0"/>
        <v>0</v>
      </c>
      <c r="J14" s="2">
        <f t="shared" si="6"/>
        <v>0</v>
      </c>
      <c r="K14" s="2">
        <f t="shared" si="1"/>
        <v>11782.873671671101</v>
      </c>
    </row>
    <row r="15" spans="1:11" x14ac:dyDescent="0.2">
      <c r="B15" s="1">
        <v>2028</v>
      </c>
      <c r="C15" s="7"/>
      <c r="D15" s="12">
        <f t="shared" si="2"/>
        <v>56</v>
      </c>
      <c r="E15" s="1">
        <f t="shared" si="3"/>
        <v>0</v>
      </c>
      <c r="F15" s="4">
        <f t="shared" si="4"/>
        <v>117.82873671671101</v>
      </c>
      <c r="G15" s="2">
        <f t="shared" si="7"/>
        <v>11900.702408387811</v>
      </c>
      <c r="H15" s="2">
        <f t="shared" si="5"/>
        <v>0</v>
      </c>
      <c r="I15" s="2">
        <f t="shared" si="0"/>
        <v>0</v>
      </c>
      <c r="J15" s="2">
        <f t="shared" si="6"/>
        <v>0</v>
      </c>
      <c r="K15" s="2">
        <f t="shared" si="1"/>
        <v>11900.702408387811</v>
      </c>
    </row>
    <row r="16" spans="1:11" x14ac:dyDescent="0.2">
      <c r="A16" s="5"/>
      <c r="B16" s="1">
        <v>2029</v>
      </c>
      <c r="C16" s="7"/>
      <c r="D16" s="12">
        <f t="shared" si="2"/>
        <v>57</v>
      </c>
      <c r="E16" s="1">
        <f t="shared" si="3"/>
        <v>0</v>
      </c>
      <c r="F16" s="4">
        <f t="shared" si="4"/>
        <v>119.00702408387811</v>
      </c>
      <c r="G16" s="2">
        <f t="shared" si="7"/>
        <v>12019.709432471689</v>
      </c>
      <c r="H16" s="2">
        <f t="shared" si="5"/>
        <v>0</v>
      </c>
      <c r="I16" s="2">
        <f t="shared" si="0"/>
        <v>0</v>
      </c>
      <c r="J16" s="2">
        <f t="shared" si="6"/>
        <v>0</v>
      </c>
      <c r="K16" s="2">
        <f t="shared" si="1"/>
        <v>12019.709432471689</v>
      </c>
    </row>
    <row r="17" spans="2:11" x14ac:dyDescent="0.2">
      <c r="B17" s="1">
        <v>2030</v>
      </c>
      <c r="C17" s="7"/>
      <c r="D17" s="12">
        <f t="shared" si="2"/>
        <v>58</v>
      </c>
      <c r="E17" s="1">
        <f t="shared" si="3"/>
        <v>0</v>
      </c>
      <c r="F17" s="4">
        <f t="shared" si="4"/>
        <v>120.19709432471689</v>
      </c>
      <c r="G17" s="2">
        <f>K16+F17</f>
        <v>12139.906526796405</v>
      </c>
      <c r="H17" s="2">
        <f t="shared" si="5"/>
        <v>0</v>
      </c>
      <c r="I17" s="2">
        <f t="shared" si="0"/>
        <v>0</v>
      </c>
      <c r="J17" s="2">
        <f t="shared" si="6"/>
        <v>0</v>
      </c>
      <c r="K17" s="2">
        <f t="shared" si="1"/>
        <v>12139.906526796405</v>
      </c>
    </row>
    <row r="18" spans="2:11" x14ac:dyDescent="0.2">
      <c r="B18" s="1">
        <v>2031</v>
      </c>
      <c r="C18" s="7"/>
      <c r="D18" s="12">
        <f t="shared" si="2"/>
        <v>59</v>
      </c>
      <c r="E18" s="1">
        <f t="shared" si="3"/>
        <v>0</v>
      </c>
      <c r="F18" s="4">
        <f t="shared" ref="F18:F48" si="8">K17/100*$B$2</f>
        <v>121.39906526796405</v>
      </c>
      <c r="G18" s="2">
        <f t="shared" ref="G18:G48" si="9">K17+F18</f>
        <v>12261.305592064369</v>
      </c>
      <c r="H18" s="2">
        <f t="shared" si="5"/>
        <v>0</v>
      </c>
      <c r="I18" s="2">
        <f t="shared" si="0"/>
        <v>0</v>
      </c>
      <c r="J18" s="2">
        <f t="shared" si="6"/>
        <v>0</v>
      </c>
      <c r="K18" s="2">
        <f t="shared" ref="K18:K48" si="10">G18-I18</f>
        <v>12261.305592064369</v>
      </c>
    </row>
    <row r="19" spans="2:11" x14ac:dyDescent="0.2">
      <c r="B19" s="1">
        <v>2032</v>
      </c>
      <c r="C19" s="7"/>
      <c r="D19" s="12">
        <f t="shared" si="2"/>
        <v>60</v>
      </c>
      <c r="E19" s="1">
        <f t="shared" si="3"/>
        <v>0</v>
      </c>
      <c r="F19" s="4">
        <f t="shared" si="8"/>
        <v>122.61305592064369</v>
      </c>
      <c r="G19" s="2">
        <f t="shared" si="9"/>
        <v>12383.918647985012</v>
      </c>
      <c r="H19" s="2">
        <f t="shared" si="5"/>
        <v>0</v>
      </c>
      <c r="I19" s="2">
        <f t="shared" si="0"/>
        <v>0</v>
      </c>
      <c r="J19" s="2">
        <f t="shared" si="6"/>
        <v>0</v>
      </c>
      <c r="K19" s="2">
        <f t="shared" si="10"/>
        <v>12383.918647985012</v>
      </c>
    </row>
    <row r="20" spans="2:11" x14ac:dyDescent="0.2">
      <c r="B20" s="1">
        <v>2033</v>
      </c>
      <c r="C20" s="7"/>
      <c r="D20" s="12">
        <f t="shared" si="2"/>
        <v>61</v>
      </c>
      <c r="E20" s="1">
        <f t="shared" si="3"/>
        <v>0</v>
      </c>
      <c r="F20" s="4">
        <f t="shared" si="8"/>
        <v>123.83918647985013</v>
      </c>
      <c r="G20" s="2">
        <f t="shared" si="9"/>
        <v>12507.757834464863</v>
      </c>
      <c r="H20" s="2">
        <f t="shared" si="5"/>
        <v>0</v>
      </c>
      <c r="I20" s="2">
        <f t="shared" si="0"/>
        <v>0</v>
      </c>
      <c r="J20" s="2">
        <f t="shared" si="6"/>
        <v>0</v>
      </c>
      <c r="K20" s="2">
        <f t="shared" si="10"/>
        <v>12507.757834464863</v>
      </c>
    </row>
    <row r="21" spans="2:11" x14ac:dyDescent="0.2">
      <c r="B21" s="1">
        <v>2034</v>
      </c>
      <c r="C21" s="7"/>
      <c r="D21" s="12">
        <f t="shared" si="2"/>
        <v>62</v>
      </c>
      <c r="E21" s="1">
        <f t="shared" si="3"/>
        <v>0</v>
      </c>
      <c r="F21" s="4">
        <f t="shared" si="8"/>
        <v>125.07757834464863</v>
      </c>
      <c r="G21" s="2">
        <f t="shared" si="9"/>
        <v>12632.835412809511</v>
      </c>
      <c r="H21" s="2">
        <f t="shared" si="5"/>
        <v>0</v>
      </c>
      <c r="I21" s="2">
        <f t="shared" si="0"/>
        <v>0</v>
      </c>
      <c r="J21" s="2">
        <f t="shared" si="6"/>
        <v>0</v>
      </c>
      <c r="K21" s="2">
        <f t="shared" si="10"/>
        <v>12632.835412809511</v>
      </c>
    </row>
    <row r="22" spans="2:11" x14ac:dyDescent="0.2">
      <c r="B22" s="1">
        <v>2035</v>
      </c>
      <c r="C22" s="7"/>
      <c r="D22" s="12">
        <f t="shared" si="2"/>
        <v>63</v>
      </c>
      <c r="E22" s="1">
        <f t="shared" si="3"/>
        <v>0</v>
      </c>
      <c r="F22" s="4">
        <f t="shared" si="8"/>
        <v>126.3283541280951</v>
      </c>
      <c r="G22" s="2">
        <f t="shared" si="9"/>
        <v>12759.163766937605</v>
      </c>
      <c r="H22" s="2">
        <f t="shared" si="5"/>
        <v>0</v>
      </c>
      <c r="I22" s="2">
        <f t="shared" si="0"/>
        <v>0</v>
      </c>
      <c r="J22" s="2">
        <f t="shared" si="6"/>
        <v>0</v>
      </c>
      <c r="K22" s="2">
        <f t="shared" si="10"/>
        <v>12759.163766937605</v>
      </c>
    </row>
    <row r="23" spans="2:11" x14ac:dyDescent="0.2">
      <c r="B23" s="1">
        <v>2036</v>
      </c>
      <c r="C23" s="7"/>
      <c r="D23" s="12">
        <f t="shared" si="2"/>
        <v>64</v>
      </c>
      <c r="E23" s="1">
        <f t="shared" si="3"/>
        <v>0</v>
      </c>
      <c r="F23" s="4">
        <f t="shared" si="8"/>
        <v>127.59163766937606</v>
      </c>
      <c r="G23" s="2">
        <f t="shared" si="9"/>
        <v>12886.755404606982</v>
      </c>
      <c r="H23" s="2">
        <f t="shared" si="5"/>
        <v>0</v>
      </c>
      <c r="I23" s="2">
        <f t="shared" si="0"/>
        <v>0</v>
      </c>
      <c r="J23" s="2">
        <f t="shared" si="6"/>
        <v>0</v>
      </c>
      <c r="K23" s="2">
        <f t="shared" si="10"/>
        <v>12886.755404606982</v>
      </c>
    </row>
    <row r="24" spans="2:11" x14ac:dyDescent="0.2">
      <c r="B24" s="1">
        <v>2037</v>
      </c>
      <c r="C24" s="7" t="s">
        <v>12</v>
      </c>
      <c r="D24" s="12">
        <f t="shared" si="2"/>
        <v>65</v>
      </c>
      <c r="E24" s="1">
        <f t="shared" si="3"/>
        <v>1</v>
      </c>
      <c r="F24" s="4">
        <f t="shared" si="8"/>
        <v>128.86755404606981</v>
      </c>
      <c r="G24" s="2">
        <f t="shared" si="9"/>
        <v>13015.622958653052</v>
      </c>
      <c r="H24" s="2">
        <f t="shared" si="5"/>
        <v>874.90199999999993</v>
      </c>
      <c r="I24" s="2">
        <f t="shared" si="0"/>
        <v>809.2843499999999</v>
      </c>
      <c r="J24" s="2">
        <f t="shared" si="6"/>
        <v>57.806024999999991</v>
      </c>
      <c r="K24" s="2">
        <f t="shared" si="10"/>
        <v>12206.338608653052</v>
      </c>
    </row>
    <row r="25" spans="2:11" x14ac:dyDescent="0.2">
      <c r="B25" s="1">
        <v>2038</v>
      </c>
      <c r="C25" s="7"/>
      <c r="D25" s="12">
        <f t="shared" si="2"/>
        <v>66</v>
      </c>
      <c r="E25" s="1">
        <f t="shared" si="3"/>
        <v>2</v>
      </c>
      <c r="F25" s="4">
        <f t="shared" si="8"/>
        <v>122.06338608653051</v>
      </c>
      <c r="G25" s="2">
        <f t="shared" si="9"/>
        <v>12328.401994739583</v>
      </c>
      <c r="H25" s="2">
        <f t="shared" si="5"/>
        <v>901.14905999999996</v>
      </c>
      <c r="I25" s="2">
        <f t="shared" si="0"/>
        <v>833.56288050000001</v>
      </c>
      <c r="J25" s="2">
        <f t="shared" si="6"/>
        <v>59.540205749999998</v>
      </c>
      <c r="K25" s="2">
        <f t="shared" si="10"/>
        <v>11494.839114239583</v>
      </c>
    </row>
    <row r="26" spans="2:11" x14ac:dyDescent="0.2">
      <c r="B26" s="1">
        <v>2039</v>
      </c>
      <c r="C26" s="7"/>
      <c r="D26" s="12">
        <f t="shared" si="2"/>
        <v>67</v>
      </c>
      <c r="E26" s="1">
        <f t="shared" si="3"/>
        <v>3</v>
      </c>
      <c r="F26" s="4">
        <f t="shared" si="8"/>
        <v>114.94839114239583</v>
      </c>
      <c r="G26" s="2">
        <f t="shared" si="9"/>
        <v>11609.787505381979</v>
      </c>
      <c r="H26" s="2">
        <f t="shared" si="5"/>
        <v>928.18353179999997</v>
      </c>
      <c r="I26" s="2">
        <f t="shared" si="0"/>
        <v>858.56976691499995</v>
      </c>
      <c r="J26" s="2">
        <f t="shared" si="6"/>
        <v>61.326411922499993</v>
      </c>
      <c r="K26" s="2">
        <f t="shared" si="10"/>
        <v>10751.217738466979</v>
      </c>
    </row>
    <row r="27" spans="2:11" x14ac:dyDescent="0.2">
      <c r="B27" s="1">
        <v>2040</v>
      </c>
      <c r="C27" s="7"/>
      <c r="D27" s="12">
        <f t="shared" si="2"/>
        <v>68</v>
      </c>
      <c r="E27" s="1">
        <f t="shared" ref="E27:E48" si="11">IF(C27="x",1,IF(E26&gt;0,E26+1,0))</f>
        <v>4</v>
      </c>
      <c r="F27" s="4">
        <f t="shared" si="8"/>
        <v>107.5121773846698</v>
      </c>
      <c r="G27" s="2">
        <f t="shared" si="9"/>
        <v>10858.729915851649</v>
      </c>
      <c r="H27" s="2">
        <f t="shared" si="5"/>
        <v>956.02903775399989</v>
      </c>
      <c r="I27" s="2">
        <f t="shared" si="0"/>
        <v>884.3268599224499</v>
      </c>
      <c r="J27" s="2">
        <f t="shared" si="6"/>
        <v>63.166204280174995</v>
      </c>
      <c r="K27" s="2">
        <f t="shared" si="10"/>
        <v>9974.4030559291987</v>
      </c>
    </row>
    <row r="28" spans="2:11" x14ac:dyDescent="0.2">
      <c r="B28" s="1">
        <v>2041</v>
      </c>
      <c r="C28" s="7"/>
      <c r="D28" s="12">
        <f t="shared" si="2"/>
        <v>69</v>
      </c>
      <c r="E28" s="1">
        <f t="shared" si="11"/>
        <v>5</v>
      </c>
      <c r="F28" s="4">
        <f t="shared" si="8"/>
        <v>99.744030559291986</v>
      </c>
      <c r="G28" s="2">
        <f t="shared" si="9"/>
        <v>10074.14708648849</v>
      </c>
      <c r="H28" s="2">
        <f t="shared" si="5"/>
        <v>984.70990888661993</v>
      </c>
      <c r="I28" s="2">
        <f t="shared" si="0"/>
        <v>910.85666572012337</v>
      </c>
      <c r="J28" s="2">
        <f t="shared" si="6"/>
        <v>65.061190408580245</v>
      </c>
      <c r="K28" s="2">
        <f t="shared" si="10"/>
        <v>9163.2904207683678</v>
      </c>
    </row>
    <row r="29" spans="2:11" x14ac:dyDescent="0.2">
      <c r="B29" s="1">
        <v>2042</v>
      </c>
      <c r="C29" s="7"/>
      <c r="D29" s="12">
        <f t="shared" si="2"/>
        <v>70</v>
      </c>
      <c r="E29" s="1">
        <f t="shared" si="11"/>
        <v>6</v>
      </c>
      <c r="F29" s="4">
        <f t="shared" si="8"/>
        <v>91.63290420768368</v>
      </c>
      <c r="G29" s="2">
        <f t="shared" si="9"/>
        <v>9254.9233249760509</v>
      </c>
      <c r="H29" s="2">
        <f t="shared" si="5"/>
        <v>1014.2512061532186</v>
      </c>
      <c r="I29" s="2">
        <f t="shared" si="0"/>
        <v>938.18236569172723</v>
      </c>
      <c r="J29" s="2">
        <f t="shared" si="6"/>
        <v>67.013026120837665</v>
      </c>
      <c r="K29" s="2">
        <f t="shared" si="10"/>
        <v>8316.7409592843233</v>
      </c>
    </row>
    <row r="30" spans="2:11" x14ac:dyDescent="0.2">
      <c r="B30" s="1">
        <v>2043</v>
      </c>
      <c r="C30" s="7"/>
      <c r="D30" s="12">
        <f t="shared" si="2"/>
        <v>71</v>
      </c>
      <c r="E30" s="1">
        <f t="shared" si="11"/>
        <v>7</v>
      </c>
      <c r="F30" s="4">
        <f t="shared" si="8"/>
        <v>83.167409592843228</v>
      </c>
      <c r="G30" s="2">
        <f t="shared" si="9"/>
        <v>8399.9083688771661</v>
      </c>
      <c r="H30" s="2">
        <f t="shared" si="5"/>
        <v>1044.678742337815</v>
      </c>
      <c r="I30" s="2">
        <f t="shared" si="0"/>
        <v>966.32783666247894</v>
      </c>
      <c r="J30" s="2">
        <f t="shared" si="6"/>
        <v>69.023416904462778</v>
      </c>
      <c r="K30" s="2">
        <f t="shared" si="10"/>
        <v>7433.5805322146871</v>
      </c>
    </row>
    <row r="31" spans="2:11" x14ac:dyDescent="0.2">
      <c r="B31" s="1">
        <v>2044</v>
      </c>
      <c r="C31" s="7"/>
      <c r="D31" s="12">
        <f t="shared" si="2"/>
        <v>72</v>
      </c>
      <c r="E31" s="1">
        <f t="shared" si="11"/>
        <v>8</v>
      </c>
      <c r="F31" s="4">
        <f t="shared" si="8"/>
        <v>74.335805322146868</v>
      </c>
      <c r="G31" s="2">
        <f t="shared" si="9"/>
        <v>7507.9163375368344</v>
      </c>
      <c r="H31" s="2">
        <f t="shared" si="5"/>
        <v>1076.0191046079494</v>
      </c>
      <c r="I31" s="2">
        <f t="shared" si="0"/>
        <v>995.31767176235326</v>
      </c>
      <c r="J31" s="2">
        <f t="shared" si="6"/>
        <v>71.094119411596665</v>
      </c>
      <c r="K31" s="2">
        <f t="shared" si="10"/>
        <v>6512.5986657744816</v>
      </c>
    </row>
    <row r="32" spans="2:11" x14ac:dyDescent="0.2">
      <c r="B32" s="1">
        <v>2045</v>
      </c>
      <c r="C32" s="7"/>
      <c r="D32" s="12">
        <f t="shared" si="2"/>
        <v>73</v>
      </c>
      <c r="E32" s="1">
        <f t="shared" si="11"/>
        <v>9</v>
      </c>
      <c r="F32" s="4">
        <f t="shared" si="8"/>
        <v>65.125986657744818</v>
      </c>
      <c r="G32" s="2">
        <f t="shared" si="9"/>
        <v>6577.7246524322263</v>
      </c>
      <c r="H32" s="2">
        <f t="shared" si="5"/>
        <v>1108.2996777461879</v>
      </c>
      <c r="I32" s="2">
        <f t="shared" si="0"/>
        <v>1025.1772019152238</v>
      </c>
      <c r="J32" s="2">
        <f t="shared" si="6"/>
        <v>73.226942993944562</v>
      </c>
      <c r="K32" s="2">
        <f t="shared" si="10"/>
        <v>5552.5474505170023</v>
      </c>
    </row>
    <row r="33" spans="2:11" x14ac:dyDescent="0.2">
      <c r="B33" s="1">
        <v>2046</v>
      </c>
      <c r="C33" s="7"/>
      <c r="D33" s="12">
        <f t="shared" si="2"/>
        <v>74</v>
      </c>
      <c r="E33" s="1">
        <f t="shared" si="11"/>
        <v>10</v>
      </c>
      <c r="F33" s="4">
        <f t="shared" si="8"/>
        <v>55.525474505170024</v>
      </c>
      <c r="G33" s="2">
        <f t="shared" si="9"/>
        <v>5608.0729250221721</v>
      </c>
      <c r="H33" s="2">
        <f t="shared" si="5"/>
        <v>1141.5486680785737</v>
      </c>
      <c r="I33" s="2">
        <f t="shared" si="0"/>
        <v>1055.9325179726807</v>
      </c>
      <c r="J33" s="2">
        <f t="shared" si="6"/>
        <v>75.423751283762911</v>
      </c>
      <c r="K33" s="2">
        <f t="shared" si="10"/>
        <v>4552.1404070494918</v>
      </c>
    </row>
    <row r="34" spans="2:11" x14ac:dyDescent="0.2">
      <c r="B34" s="1">
        <v>2047</v>
      </c>
      <c r="C34" s="7"/>
      <c r="D34" s="12">
        <f t="shared" si="2"/>
        <v>75</v>
      </c>
      <c r="E34" s="1">
        <f t="shared" si="11"/>
        <v>11</v>
      </c>
      <c r="F34" s="4">
        <f t="shared" si="8"/>
        <v>45.521404070494917</v>
      </c>
      <c r="G34" s="2">
        <f t="shared" si="9"/>
        <v>4597.6618111199869</v>
      </c>
      <c r="H34" s="2">
        <f t="shared" si="5"/>
        <v>1175.7951281209309</v>
      </c>
      <c r="I34" s="2">
        <f t="shared" si="0"/>
        <v>1087.610493511861</v>
      </c>
      <c r="J34" s="2">
        <f t="shared" si="6"/>
        <v>77.686463822275783</v>
      </c>
      <c r="K34" s="2">
        <f t="shared" si="10"/>
        <v>3510.0513176081258</v>
      </c>
    </row>
    <row r="35" spans="2:11" x14ac:dyDescent="0.2">
      <c r="B35" s="1">
        <v>2048</v>
      </c>
      <c r="C35" s="7"/>
      <c r="D35" s="12">
        <f t="shared" si="2"/>
        <v>76</v>
      </c>
      <c r="E35" s="1">
        <f t="shared" si="11"/>
        <v>12</v>
      </c>
      <c r="F35" s="4">
        <f t="shared" si="8"/>
        <v>35.100513176081257</v>
      </c>
      <c r="G35" s="2">
        <f t="shared" si="9"/>
        <v>3545.151830784207</v>
      </c>
      <c r="H35" s="2">
        <f t="shared" si="5"/>
        <v>1211.0689819645588</v>
      </c>
      <c r="I35" s="2">
        <f t="shared" si="0"/>
        <v>1120.2388083172168</v>
      </c>
      <c r="J35" s="2">
        <f t="shared" si="6"/>
        <v>80.017057736944054</v>
      </c>
      <c r="K35" s="2">
        <f t="shared" si="10"/>
        <v>2424.9130224669902</v>
      </c>
    </row>
    <row r="36" spans="2:11" x14ac:dyDescent="0.2">
      <c r="B36" s="1">
        <v>2049</v>
      </c>
      <c r="C36" s="7"/>
      <c r="D36" s="12">
        <f t="shared" si="2"/>
        <v>77</v>
      </c>
      <c r="E36" s="1">
        <f t="shared" si="11"/>
        <v>13</v>
      </c>
      <c r="F36" s="4">
        <f t="shared" si="8"/>
        <v>24.249130224669901</v>
      </c>
      <c r="G36" s="2">
        <f t="shared" si="9"/>
        <v>2449.1621526916601</v>
      </c>
      <c r="H36" s="2">
        <f t="shared" ref="H36:H48" si="12">IF(E36=1,$B$1*$B$5*14,H35/100*(100+$B$3))</f>
        <v>1247.4010514234956</v>
      </c>
      <c r="I36" s="2">
        <f t="shared" ref="I36:I48" si="13">H36-(H36/100*25/100*$B$4)</f>
        <v>1153.8459725667335</v>
      </c>
      <c r="J36" s="2">
        <f t="shared" si="6"/>
        <v>82.417569469052395</v>
      </c>
      <c r="K36" s="2">
        <f t="shared" si="10"/>
        <v>1295.3161801249266</v>
      </c>
    </row>
    <row r="37" spans="2:11" x14ac:dyDescent="0.2">
      <c r="B37" s="1">
        <v>2050</v>
      </c>
      <c r="C37" s="7"/>
      <c r="D37" s="12">
        <f t="shared" si="2"/>
        <v>78</v>
      </c>
      <c r="E37" s="1">
        <f t="shared" si="11"/>
        <v>14</v>
      </c>
      <c r="F37" s="4">
        <f t="shared" si="8"/>
        <v>12.953161801249266</v>
      </c>
      <c r="G37" s="2">
        <f t="shared" si="9"/>
        <v>1308.2693419261759</v>
      </c>
      <c r="H37" s="2">
        <f t="shared" si="12"/>
        <v>1284.8230829662004</v>
      </c>
      <c r="I37" s="2">
        <f t="shared" si="13"/>
        <v>1188.4613517437353</v>
      </c>
      <c r="J37" s="2">
        <f t="shared" si="6"/>
        <v>84.890096553123954</v>
      </c>
      <c r="K37" s="2">
        <f t="shared" si="10"/>
        <v>119.80799018244056</v>
      </c>
    </row>
    <row r="38" spans="2:11" x14ac:dyDescent="0.2">
      <c r="B38" s="1">
        <v>2051</v>
      </c>
      <c r="C38" s="7"/>
      <c r="D38" s="12">
        <f t="shared" si="2"/>
        <v>79</v>
      </c>
      <c r="E38" s="1">
        <f t="shared" si="11"/>
        <v>15</v>
      </c>
      <c r="F38" s="4">
        <f t="shared" si="8"/>
        <v>1.1980799018244057</v>
      </c>
      <c r="G38" s="2">
        <f t="shared" si="9"/>
        <v>121.00607008426496</v>
      </c>
      <c r="H38" s="2">
        <f t="shared" si="12"/>
        <v>1323.3677754551863</v>
      </c>
      <c r="I38" s="2">
        <f t="shared" si="13"/>
        <v>1224.1151922960473</v>
      </c>
      <c r="J38" s="2">
        <f t="shared" si="6"/>
        <v>87.436799449717668</v>
      </c>
      <c r="K38" s="2">
        <f t="shared" si="10"/>
        <v>-1103.1091222117823</v>
      </c>
    </row>
    <row r="39" spans="2:11" x14ac:dyDescent="0.2">
      <c r="B39" s="1">
        <v>2052</v>
      </c>
      <c r="C39" s="7"/>
      <c r="D39" s="12">
        <f t="shared" si="2"/>
        <v>80</v>
      </c>
      <c r="E39" s="1">
        <f t="shared" si="11"/>
        <v>16</v>
      </c>
      <c r="F39" s="4">
        <f t="shared" si="8"/>
        <v>-11.031091222117823</v>
      </c>
      <c r="G39" s="2">
        <f t="shared" si="9"/>
        <v>-1114.1402134339</v>
      </c>
      <c r="H39" s="2">
        <f t="shared" si="12"/>
        <v>1363.0688087188419</v>
      </c>
      <c r="I39" s="2">
        <f t="shared" si="13"/>
        <v>1260.8386480649287</v>
      </c>
      <c r="J39" s="2">
        <f t="shared" si="6"/>
        <v>90.0599034332092</v>
      </c>
      <c r="K39" s="2">
        <f t="shared" si="10"/>
        <v>-2374.9788614988288</v>
      </c>
    </row>
    <row r="40" spans="2:11" x14ac:dyDescent="0.2">
      <c r="B40" s="1">
        <v>2053</v>
      </c>
      <c r="C40" s="7"/>
      <c r="D40" s="12">
        <f t="shared" si="2"/>
        <v>81</v>
      </c>
      <c r="E40" s="1">
        <f t="shared" si="11"/>
        <v>17</v>
      </c>
      <c r="F40" s="4">
        <f t="shared" si="8"/>
        <v>-23.749788614988287</v>
      </c>
      <c r="G40" s="2">
        <f t="shared" si="9"/>
        <v>-2398.7286501138169</v>
      </c>
      <c r="H40" s="2">
        <f t="shared" si="12"/>
        <v>1403.9608729804072</v>
      </c>
      <c r="I40" s="2">
        <f t="shared" si="13"/>
        <v>1298.6638075068768</v>
      </c>
      <c r="J40" s="2">
        <f t="shared" si="6"/>
        <v>92.761700536205481</v>
      </c>
      <c r="K40" s="2">
        <f t="shared" si="10"/>
        <v>-3697.3924576206937</v>
      </c>
    </row>
    <row r="41" spans="2:11" x14ac:dyDescent="0.2">
      <c r="B41" s="1">
        <v>2054</v>
      </c>
      <c r="C41" s="7"/>
      <c r="D41" s="12">
        <f t="shared" si="2"/>
        <v>82</v>
      </c>
      <c r="E41" s="1">
        <f t="shared" si="11"/>
        <v>18</v>
      </c>
      <c r="F41" s="4">
        <f t="shared" si="8"/>
        <v>-36.97392457620694</v>
      </c>
      <c r="G41" s="2">
        <f t="shared" si="9"/>
        <v>-3734.3663821969008</v>
      </c>
      <c r="H41" s="2">
        <f t="shared" si="12"/>
        <v>1446.0796991698194</v>
      </c>
      <c r="I41" s="2">
        <f t="shared" si="13"/>
        <v>1337.6237217320829</v>
      </c>
      <c r="J41" s="2">
        <f t="shared" si="6"/>
        <v>95.544551552291637</v>
      </c>
      <c r="K41" s="2">
        <f t="shared" si="10"/>
        <v>-5071.9901039289834</v>
      </c>
    </row>
    <row r="42" spans="2:11" x14ac:dyDescent="0.2">
      <c r="B42" s="1">
        <v>2055</v>
      </c>
      <c r="C42" s="7"/>
      <c r="D42" s="12">
        <f t="shared" si="2"/>
        <v>83</v>
      </c>
      <c r="E42" s="1">
        <f t="shared" si="11"/>
        <v>19</v>
      </c>
      <c r="F42" s="4">
        <f t="shared" si="8"/>
        <v>-50.719901039289837</v>
      </c>
      <c r="G42" s="2">
        <f t="shared" si="9"/>
        <v>-5122.7100049682731</v>
      </c>
      <c r="H42" s="2">
        <f t="shared" si="12"/>
        <v>1489.4620901449139</v>
      </c>
      <c r="I42" s="2">
        <f t="shared" si="13"/>
        <v>1377.7524333840454</v>
      </c>
      <c r="J42" s="2">
        <f t="shared" si="6"/>
        <v>98.410888098860383</v>
      </c>
      <c r="K42" s="2">
        <f t="shared" si="10"/>
        <v>-6500.4624383523187</v>
      </c>
    </row>
    <row r="43" spans="2:11" x14ac:dyDescent="0.2">
      <c r="B43" s="1">
        <v>2056</v>
      </c>
      <c r="C43" s="7"/>
      <c r="D43" s="12">
        <f t="shared" si="2"/>
        <v>84</v>
      </c>
      <c r="E43" s="1">
        <f t="shared" si="11"/>
        <v>20</v>
      </c>
      <c r="F43" s="4">
        <f t="shared" si="8"/>
        <v>-65.004624383523193</v>
      </c>
      <c r="G43" s="2">
        <f t="shared" si="9"/>
        <v>-6565.4670627358419</v>
      </c>
      <c r="H43" s="2">
        <f t="shared" si="12"/>
        <v>1534.1459528492612</v>
      </c>
      <c r="I43" s="2">
        <f t="shared" si="13"/>
        <v>1419.0850063855667</v>
      </c>
      <c r="J43" s="2">
        <f t="shared" si="6"/>
        <v>101.36321474182618</v>
      </c>
      <c r="K43" s="2">
        <f t="shared" si="10"/>
        <v>-7984.5520691214087</v>
      </c>
    </row>
    <row r="44" spans="2:11" x14ac:dyDescent="0.2">
      <c r="B44" s="1">
        <v>2057</v>
      </c>
      <c r="C44" s="7"/>
      <c r="D44" s="12">
        <f t="shared" si="2"/>
        <v>85</v>
      </c>
      <c r="E44" s="1">
        <f t="shared" si="11"/>
        <v>21</v>
      </c>
      <c r="F44" s="4">
        <f t="shared" si="8"/>
        <v>-79.845520691214091</v>
      </c>
      <c r="G44" s="2">
        <f t="shared" si="9"/>
        <v>-8064.3975898126228</v>
      </c>
      <c r="H44" s="2">
        <f t="shared" si="12"/>
        <v>1580.170331434739</v>
      </c>
      <c r="I44" s="2">
        <f t="shared" si="13"/>
        <v>1461.6575565771336</v>
      </c>
      <c r="J44" s="2">
        <f t="shared" si="6"/>
        <v>104.40411118408097</v>
      </c>
      <c r="K44" s="2">
        <f t="shared" si="10"/>
        <v>-9526.0551463897573</v>
      </c>
    </row>
    <row r="45" spans="2:11" x14ac:dyDescent="0.2">
      <c r="B45" s="1">
        <v>2058</v>
      </c>
      <c r="C45" s="7"/>
      <c r="D45" s="12">
        <f t="shared" si="2"/>
        <v>86</v>
      </c>
      <c r="E45" s="1">
        <f t="shared" si="11"/>
        <v>22</v>
      </c>
      <c r="F45" s="4">
        <f t="shared" si="8"/>
        <v>-95.260551463897571</v>
      </c>
      <c r="G45" s="2">
        <f t="shared" si="9"/>
        <v>-9621.3156978536554</v>
      </c>
      <c r="H45" s="2">
        <f t="shared" si="12"/>
        <v>1627.5754413777811</v>
      </c>
      <c r="I45" s="2">
        <f t="shared" si="13"/>
        <v>1505.5072832744474</v>
      </c>
      <c r="J45" s="2">
        <f t="shared" si="6"/>
        <v>107.53623451960338</v>
      </c>
      <c r="K45" s="2">
        <f t="shared" si="10"/>
        <v>-11126.822981128103</v>
      </c>
    </row>
    <row r="46" spans="2:11" x14ac:dyDescent="0.2">
      <c r="B46" s="1">
        <v>2059</v>
      </c>
      <c r="C46" s="7"/>
      <c r="D46" s="12">
        <f t="shared" si="2"/>
        <v>87</v>
      </c>
      <c r="E46" s="1">
        <f t="shared" si="11"/>
        <v>23</v>
      </c>
      <c r="F46" s="4">
        <f t="shared" si="8"/>
        <v>-111.26822981128103</v>
      </c>
      <c r="G46" s="2">
        <f t="shared" si="9"/>
        <v>-11238.091210939385</v>
      </c>
      <c r="H46" s="2">
        <f t="shared" si="12"/>
        <v>1676.4027046191145</v>
      </c>
      <c r="I46" s="2">
        <f t="shared" si="13"/>
        <v>1550.6725017726808</v>
      </c>
      <c r="J46" s="2">
        <f t="shared" si="6"/>
        <v>110.76232155519149</v>
      </c>
      <c r="K46" s="2">
        <f t="shared" si="10"/>
        <v>-12788.763712712065</v>
      </c>
    </row>
    <row r="47" spans="2:11" x14ac:dyDescent="0.2">
      <c r="B47" s="1">
        <v>2060</v>
      </c>
      <c r="C47" s="7"/>
      <c r="D47" s="12">
        <f t="shared" si="2"/>
        <v>88</v>
      </c>
      <c r="E47" s="1">
        <f t="shared" si="11"/>
        <v>24</v>
      </c>
      <c r="F47" s="4">
        <f t="shared" si="8"/>
        <v>-127.88763712712066</v>
      </c>
      <c r="G47" s="2">
        <f t="shared" si="9"/>
        <v>-12916.651349839185</v>
      </c>
      <c r="H47" s="2">
        <f t="shared" si="12"/>
        <v>1726.6947857576879</v>
      </c>
      <c r="I47" s="2">
        <f t="shared" si="13"/>
        <v>1597.1926768258613</v>
      </c>
      <c r="J47" s="2">
        <f t="shared" si="6"/>
        <v>114.08519120184724</v>
      </c>
      <c r="K47" s="2">
        <f t="shared" si="10"/>
        <v>-14513.844026665047</v>
      </c>
    </row>
    <row r="48" spans="2:11" x14ac:dyDescent="0.2">
      <c r="B48" s="1">
        <v>2061</v>
      </c>
      <c r="C48" s="7"/>
      <c r="D48" s="12">
        <f t="shared" si="2"/>
        <v>89</v>
      </c>
      <c r="E48" s="1">
        <f t="shared" si="11"/>
        <v>25</v>
      </c>
      <c r="F48" s="4">
        <f t="shared" si="8"/>
        <v>-145.13844026665046</v>
      </c>
      <c r="G48" s="2">
        <f t="shared" si="9"/>
        <v>-14658.982466931697</v>
      </c>
      <c r="H48" s="2">
        <f t="shared" si="12"/>
        <v>1778.4956293304188</v>
      </c>
      <c r="I48" s="2">
        <f t="shared" si="13"/>
        <v>1645.1084571306374</v>
      </c>
      <c r="J48" s="2">
        <f t="shared" si="6"/>
        <v>117.50774693790267</v>
      </c>
      <c r="K48" s="2">
        <f t="shared" si="10"/>
        <v>-16304.090924062333</v>
      </c>
    </row>
  </sheetData>
  <mergeCells count="1">
    <mergeCell ref="H7:J7"/>
  </mergeCells>
  <conditionalFormatting sqref="K9">
    <cfRule type="cellIs" dxfId="2" priority="3" operator="lessThan">
      <formula>0</formula>
    </cfRule>
  </conditionalFormatting>
  <conditionalFormatting sqref="K10:K37">
    <cfRule type="cellIs" dxfId="1" priority="2" operator="lessThan">
      <formula>0</formula>
    </cfRule>
  </conditionalFormatting>
  <conditionalFormatting sqref="K38:K48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Rottensteiner Ernst</dc:creator>
  <cp:lastModifiedBy>Rottensteiner Ernst</cp:lastModifiedBy>
  <cp:lastPrinted>2021-09-02T19:45:35Z</cp:lastPrinted>
  <dcterms:created xsi:type="dcterms:W3CDTF">2021-09-02T18:22:30Z</dcterms:created>
  <dcterms:modified xsi:type="dcterms:W3CDTF">2021-12-12T12:28:32Z</dcterms:modified>
</cp:coreProperties>
</file>